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ED" lockStructure="1"/>
  <bookViews>
    <workbookView xWindow="360" yWindow="300" windowWidth="14910" windowHeight="7950" tabRatio="0"/>
  </bookViews>
  <sheets>
    <sheet name="шк.23" sheetId="1" r:id="rId1"/>
  </sheets>
  <definedNames>
    <definedName name="_xlnm._FilterDatabase" localSheetId="0" hidden="1">шк.23!$A$11:$L$56</definedName>
    <definedName name="_xlnm.Print_Area" localSheetId="0">шк.23!$A$1:$H$56</definedName>
  </definedNames>
  <calcPr calcId="145621"/>
</workbook>
</file>

<file path=xl/calcChain.xml><?xml version="1.0" encoding="utf-8"?>
<calcChain xmlns="http://schemas.openxmlformats.org/spreadsheetml/2006/main">
  <c r="F6" i="1" l="1"/>
  <c r="G6" i="1"/>
  <c r="E48" i="1"/>
  <c r="C44" i="1"/>
  <c r="C45" i="1"/>
  <c r="C38" i="1"/>
  <c r="C18" i="1" l="1"/>
  <c r="F27" i="1"/>
  <c r="F26" i="1"/>
  <c r="E52" i="1"/>
  <c r="E44" i="1"/>
  <c r="E37" i="1" l="1"/>
  <c r="F48" i="1" l="1"/>
  <c r="C43" i="1" l="1"/>
  <c r="D43" i="1"/>
  <c r="E43" i="1"/>
  <c r="F46" i="1"/>
  <c r="F41" i="1"/>
  <c r="F54" i="1"/>
  <c r="F55" i="1"/>
  <c r="F53" i="1"/>
  <c r="F52" i="1"/>
  <c r="F51" i="1"/>
  <c r="F50" i="1"/>
  <c r="F49" i="1"/>
  <c r="F47" i="1"/>
  <c r="F45" i="1"/>
  <c r="F44" i="1"/>
  <c r="F42" i="1"/>
  <c r="F40" i="1"/>
  <c r="F39" i="1"/>
  <c r="F38" i="1"/>
  <c r="D37" i="1"/>
  <c r="C37" i="1"/>
  <c r="F36" i="1"/>
  <c r="F35" i="1"/>
  <c r="E34" i="1"/>
  <c r="D34" i="1"/>
  <c r="C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E17" i="1"/>
  <c r="D17" i="1"/>
  <c r="C17" i="1"/>
  <c r="F16" i="1"/>
  <c r="F15" i="1"/>
  <c r="F14" i="1"/>
  <c r="F13" i="1"/>
  <c r="F12" i="1"/>
  <c r="C56" i="1" l="1"/>
  <c r="E56" i="1"/>
  <c r="D56" i="1"/>
  <c r="F37" i="1"/>
  <c r="F34" i="1"/>
  <c r="F17" i="1"/>
  <c r="F43" i="1" l="1"/>
  <c r="F56" i="1" s="1"/>
  <c r="H5" i="1"/>
  <c r="C6" i="1"/>
  <c r="H6" i="1"/>
  <c r="C5" i="1"/>
  <c r="H7" i="1"/>
  <c r="C7" i="1"/>
</calcChain>
</file>

<file path=xl/sharedStrings.xml><?xml version="1.0" encoding="utf-8"?>
<sst xmlns="http://schemas.openxmlformats.org/spreadsheetml/2006/main" count="63" uniqueCount="62">
  <si>
    <t>Источник финансирования</t>
  </si>
  <si>
    <t>Субсидия на выполнение муниципального задания</t>
  </si>
  <si>
    <t>Субсидия на иные цели</t>
  </si>
  <si>
    <t>Средства от приносящей доход деятельности</t>
  </si>
  <si>
    <t xml:space="preserve"> Расходование финансовых средств</t>
  </si>
  <si>
    <t>Направление расхода</t>
  </si>
  <si>
    <t>Статья</t>
  </si>
  <si>
    <t>Субсидия на выполнение муниц. задания</t>
  </si>
  <si>
    <t>Ср-ва от приносящей доход деят-ти</t>
  </si>
  <si>
    <t>Итого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</si>
  <si>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</si>
  <si>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</si>
  <si>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</si>
  <si>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имущества:</t>
  </si>
  <si>
    <t>* сервисное обслуживание системы доочистки воды</t>
  </si>
  <si>
    <t>* ТО узла учета тепловой энергии</t>
  </si>
  <si>
    <t>* эксплуатационно-техническое обслуживание системы передачи извещений о пожаре, подключенной к системе пожарной сигнализации</t>
  </si>
  <si>
    <t>Прочие расходы</t>
  </si>
  <si>
    <t>Основные средства:</t>
  </si>
  <si>
    <t>* мебель</t>
  </si>
  <si>
    <t>Материальные запасы:</t>
  </si>
  <si>
    <t>Всего</t>
  </si>
  <si>
    <t>* компенсация з/пл</t>
  </si>
  <si>
    <t>Арендная плата за пользование имуществом</t>
  </si>
  <si>
    <t>* заправка и восстановление картриджей</t>
  </si>
  <si>
    <t>Страхование</t>
  </si>
  <si>
    <t>Социальные пособия</t>
  </si>
  <si>
    <t>* окна, двери</t>
  </si>
  <si>
    <t>* ТО систем контроля управления доступом (турникет, домофон, видеонаблюдение)</t>
  </si>
  <si>
    <t>* поверка средств измерений</t>
  </si>
  <si>
    <t>Остаток средств на лицевом счете на 01.01.2021</t>
  </si>
  <si>
    <t>Прочие работы,услуги</t>
  </si>
  <si>
    <t>* Налоги, пошлины,сборы, штрафы</t>
  </si>
  <si>
    <t>Коммунальные услуги,вывоз ТБО</t>
  </si>
  <si>
    <t>Сведения о поступлении и расходовании финансовых и материальных средств по итогам 2021 года по МБОУ школа № 39</t>
  </si>
  <si>
    <t>Лимиты 2021 г.</t>
  </si>
  <si>
    <t>Фактический расход 2021 г.</t>
  </si>
  <si>
    <t>Поступления 2021 г.</t>
  </si>
  <si>
    <t>Кассовый расход 2021 г.</t>
  </si>
  <si>
    <t>Остаток средств на лицевом счете на 01.01.2022</t>
  </si>
  <si>
    <t>*  учебники</t>
  </si>
  <si>
    <t>*  учебное оборудование</t>
  </si>
  <si>
    <t>*  чистящие,моющие и дезинфицирующие средства</t>
  </si>
  <si>
    <t>* аттестаты,медали</t>
  </si>
  <si>
    <t>* электротовары</t>
  </si>
  <si>
    <t>* строительные и лакокрасочные материалы,линолеум</t>
  </si>
  <si>
    <t>*  канцелярские товары,журналы</t>
  </si>
  <si>
    <t xml:space="preserve">* оборудование автоматической пожарной сигнализации </t>
  </si>
  <si>
    <t>* хозяйственные товары,москитные сетки</t>
  </si>
  <si>
    <t>* жалюзи</t>
  </si>
  <si>
    <t>* дератизация, дезинсекция,аккарицидная обработка</t>
  </si>
  <si>
    <t>* утилизация ртутных ламп</t>
  </si>
  <si>
    <t>* проведение электричекских испытаний и измерений</t>
  </si>
  <si>
    <t>* демонтаж/монтаж кнопки экстренного вызова полиции</t>
  </si>
  <si>
    <t>* испытание пожарных наружных стационарных лестниц</t>
  </si>
  <si>
    <t>* отбор образцов огнезащитного покрытия деревянных конструкций</t>
  </si>
  <si>
    <t>* проверка противопожарных водоистоков</t>
  </si>
  <si>
    <t>*  интерактивное и компьютерное оборудование,коммутатор</t>
  </si>
  <si>
    <t xml:space="preserve">* термопреобразователь </t>
  </si>
  <si>
    <t>* кронштейн для проектора,роутер,кабель</t>
  </si>
  <si>
    <t>* комплектующие к компьютерной технике</t>
  </si>
  <si>
    <t>* спортивные 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</si>
</sst>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4" fontId="4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7" fillId="0" borderId="1" xfId="0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165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5" fontId="8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57"/>
  <sheetViews>
    <sheetView tabSelected="1" view="pageBreakPreview" zoomScale="90" zoomScaleNormal="90" zoomScaleSheetLayoutView="90" workbookViewId="0">
      <selection activeCell="G12" sqref="G12"/>
    </sheetView>
  </sheetViews>
  <sheetFormatPr defaultRowHeight="15" x14ac:dyDescent="0.25"/>
  <cols>
    <col min="1" max="1" width="39.85546875" customWidth="1"/>
    <col min="2" max="2" width="19.7109375" customWidth="1"/>
    <col min="3" max="3" width="16.85546875" customWidth="1"/>
    <col min="4" max="4" width="16.28515625" customWidth="1"/>
    <col min="5" max="6" width="15.85546875" customWidth="1"/>
    <col min="7" max="7" width="14.5703125" customWidth="1"/>
    <col min="8" max="8" width="16.28515625" customWidth="1"/>
    <col min="10" max="12" width="10" bestFit="1" customWidth="1"/>
  </cols>
  <sheetData>
    <row r="2" spans="1:8" ht="30.7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5" t="s">
        <v>0</v>
      </c>
      <c r="B4" s="25"/>
      <c r="C4" s="17" t="s">
        <v>35</v>
      </c>
      <c r="D4" s="17" t="s">
        <v>36</v>
      </c>
      <c r="E4" s="17" t="s">
        <v>30</v>
      </c>
      <c r="F4" s="17" t="s">
        <v>37</v>
      </c>
      <c r="G4" s="17" t="s">
        <v>38</v>
      </c>
      <c r="H4" s="17" t="s">
        <v>39</v>
      </c>
    </row>
    <row r="5" spans="1:8" x14ac:dyDescent="0.25">
      <c r="A5" s="26" t="s">
        <v>1</v>
      </c>
      <c r="B5" s="26"/>
      <c r="C5" s="2">
        <f>E5+F5</f>
        <v>35521824.339999989</v>
      </c>
      <c r="D5" s="3">
        <v>32423571.370000001</v>
      </c>
      <c r="E5" s="9">
        <v>1413526.2599999942</v>
      </c>
      <c r="F5" s="9">
        <v>34108298.079999998</v>
      </c>
      <c r="G5" s="9">
        <v>32423571.370000001</v>
      </c>
      <c r="H5" s="3">
        <f>E5+F5-G5</f>
        <v>3098252.9699999876</v>
      </c>
    </row>
    <row r="6" spans="1:8" x14ac:dyDescent="0.25">
      <c r="A6" s="26" t="s">
        <v>2</v>
      </c>
      <c r="B6" s="26"/>
      <c r="C6" s="2">
        <f t="shared" ref="C6:C7" si="0">E6+F6</f>
        <v>6449667.2300000004</v>
      </c>
      <c r="D6" s="3">
        <v>5116116.5</v>
      </c>
      <c r="E6" s="9">
        <v>470530.54000000004</v>
      </c>
      <c r="F6" s="9">
        <f>6406667.23-427530.54</f>
        <v>5979136.6900000004</v>
      </c>
      <c r="G6" s="9">
        <f>5543647.04-427530.54</f>
        <v>5116116.5</v>
      </c>
      <c r="H6" s="3">
        <f>E6+F6-G6</f>
        <v>1333550.7300000004</v>
      </c>
    </row>
    <row r="7" spans="1:8" ht="15" customHeight="1" x14ac:dyDescent="0.25">
      <c r="A7" s="28" t="s">
        <v>3</v>
      </c>
      <c r="B7" s="29"/>
      <c r="C7" s="2">
        <f t="shared" si="0"/>
        <v>448838.44</v>
      </c>
      <c r="D7" s="3">
        <v>384188.51</v>
      </c>
      <c r="E7" s="9">
        <v>80146.039999999994</v>
      </c>
      <c r="F7" s="9">
        <v>368692.4</v>
      </c>
      <c r="G7" s="9">
        <v>384188.51</v>
      </c>
      <c r="H7" s="3">
        <f>E7+F7-G7</f>
        <v>64649.929999999993</v>
      </c>
    </row>
    <row r="8" spans="1:8" x14ac:dyDescent="0.25">
      <c r="A8" s="27"/>
      <c r="B8" s="27"/>
      <c r="C8" s="27"/>
      <c r="D8" s="27"/>
      <c r="E8" s="27"/>
      <c r="F8" s="27"/>
      <c r="G8" s="27"/>
      <c r="H8" s="27"/>
    </row>
    <row r="9" spans="1:8" x14ac:dyDescent="0.25">
      <c r="A9" s="23" t="s">
        <v>4</v>
      </c>
      <c r="B9" s="23"/>
      <c r="C9" s="23"/>
      <c r="D9" s="23"/>
      <c r="E9" s="23"/>
      <c r="F9" s="23"/>
      <c r="G9" s="23"/>
      <c r="H9" s="23"/>
    </row>
    <row r="10" spans="1:8" x14ac:dyDescent="0.25">
      <c r="A10" s="4"/>
      <c r="F10" s="14"/>
      <c r="G10" s="14"/>
      <c r="H10" s="14"/>
    </row>
    <row r="11" spans="1:8" ht="45" x14ac:dyDescent="0.25">
      <c r="A11" s="17" t="s">
        <v>5</v>
      </c>
      <c r="B11" s="17" t="s">
        <v>6</v>
      </c>
      <c r="C11" s="17" t="s">
        <v>7</v>
      </c>
      <c r="D11" s="17" t="s">
        <v>2</v>
      </c>
      <c r="E11" s="17" t="s">
        <v>8</v>
      </c>
      <c r="F11" s="17" t="s">
        <v>9</v>
      </c>
      <c r="H11" s="10"/>
    </row>
    <row r="12" spans="1:8" x14ac:dyDescent="0.25">
      <c r="A12" s="5" t="s">
        <v>10</v>
      </c>
      <c r="B12" s="6">
        <v>211</v>
      </c>
      <c r="C12" s="7">
        <v>20989932.620000001</v>
      </c>
      <c r="D12" s="7">
        <v>1587319.31</v>
      </c>
      <c r="E12" s="7">
        <v>134046.85999999999</v>
      </c>
      <c r="F12" s="7">
        <f>SUM(C12:E12)</f>
        <v>22711298.789999999</v>
      </c>
      <c r="G12" s="14"/>
      <c r="H12" s="10"/>
    </row>
    <row r="13" spans="1:8" ht="28.5" x14ac:dyDescent="0.25">
      <c r="A13" s="5" t="s">
        <v>11</v>
      </c>
      <c r="B13" s="6">
        <v>213</v>
      </c>
      <c r="C13" s="7">
        <v>5907176.5999999996</v>
      </c>
      <c r="D13" s="7">
        <v>479682.55</v>
      </c>
      <c r="E13" s="7">
        <v>40482.15</v>
      </c>
      <c r="F13" s="7">
        <f t="shared" ref="F13:F55" si="1">SUM(C13:E13)</f>
        <v>6427341.2999999998</v>
      </c>
      <c r="G13" s="14"/>
    </row>
    <row r="14" spans="1:8" x14ac:dyDescent="0.25">
      <c r="A14" s="5" t="s">
        <v>12</v>
      </c>
      <c r="B14" s="6">
        <v>221</v>
      </c>
      <c r="C14" s="7">
        <v>59897.5</v>
      </c>
      <c r="D14" s="7"/>
      <c r="E14" s="7"/>
      <c r="F14" s="7">
        <f t="shared" si="1"/>
        <v>59897.5</v>
      </c>
      <c r="G14" s="14"/>
    </row>
    <row r="15" spans="1:8" x14ac:dyDescent="0.25">
      <c r="A15" s="5" t="s">
        <v>33</v>
      </c>
      <c r="B15" s="6">
        <v>223</v>
      </c>
      <c r="C15" s="7">
        <v>2971193.45</v>
      </c>
      <c r="D15" s="7"/>
      <c r="E15" s="7"/>
      <c r="F15" s="7">
        <f t="shared" si="1"/>
        <v>2971193.45</v>
      </c>
    </row>
    <row r="16" spans="1:8" ht="28.5" x14ac:dyDescent="0.25">
      <c r="A16" s="5" t="s">
        <v>23</v>
      </c>
      <c r="B16" s="6">
        <v>224</v>
      </c>
      <c r="C16" s="7"/>
      <c r="D16" s="7"/>
      <c r="E16" s="7"/>
      <c r="F16" s="7">
        <f t="shared" si="1"/>
        <v>0</v>
      </c>
    </row>
    <row r="17" spans="1:12" ht="28.5" x14ac:dyDescent="0.25">
      <c r="A17" s="5" t="s">
        <v>13</v>
      </c>
      <c r="B17" s="6">
        <v>225</v>
      </c>
      <c r="C17" s="7">
        <f>SUM(C18:C30)</f>
        <v>183152.74</v>
      </c>
      <c r="D17" s="7">
        <f>SUM(D18:D30)</f>
        <v>0</v>
      </c>
      <c r="E17" s="7">
        <f>SUM(E18:E30)</f>
        <v>0</v>
      </c>
      <c r="F17" s="7">
        <f>SUM(F18:F30)</f>
        <v>183152.74</v>
      </c>
    </row>
    <row r="18" spans="1:12" ht="30" x14ac:dyDescent="0.25">
      <c r="A18" s="8" t="s">
        <v>50</v>
      </c>
      <c r="B18" s="6"/>
      <c r="C18" s="19">
        <f>4416.35+967.39</f>
        <v>5383.7400000000007</v>
      </c>
      <c r="D18" s="9"/>
      <c r="E18" s="9"/>
      <c r="F18" s="9">
        <f t="shared" si="1"/>
        <v>5383.7400000000007</v>
      </c>
    </row>
    <row r="19" spans="1:12" x14ac:dyDescent="0.25">
      <c r="A19" s="8" t="s">
        <v>51</v>
      </c>
      <c r="B19" s="6"/>
      <c r="C19" s="19">
        <v>6000</v>
      </c>
      <c r="D19" s="9"/>
      <c r="E19" s="9"/>
      <c r="F19" s="9">
        <f t="shared" si="1"/>
        <v>6000</v>
      </c>
    </row>
    <row r="20" spans="1:12" ht="21.75" customHeight="1" x14ac:dyDescent="0.25">
      <c r="A20" s="8" t="s">
        <v>24</v>
      </c>
      <c r="B20" s="6"/>
      <c r="C20" s="19">
        <v>31750</v>
      </c>
      <c r="D20" s="9"/>
      <c r="E20" s="9"/>
      <c r="F20" s="9">
        <f t="shared" si="1"/>
        <v>31750</v>
      </c>
    </row>
    <row r="21" spans="1:12" ht="30" x14ac:dyDescent="0.25">
      <c r="A21" s="8" t="s">
        <v>52</v>
      </c>
      <c r="B21" s="17"/>
      <c r="C21" s="19">
        <v>15000</v>
      </c>
      <c r="D21" s="9"/>
      <c r="E21" s="9"/>
      <c r="F21" s="9">
        <f t="shared" si="1"/>
        <v>15000</v>
      </c>
    </row>
    <row r="22" spans="1:12" ht="30" x14ac:dyDescent="0.25">
      <c r="A22" s="8" t="s">
        <v>53</v>
      </c>
      <c r="B22" s="17"/>
      <c r="C22" s="19">
        <v>19399</v>
      </c>
      <c r="D22" s="9"/>
      <c r="E22" s="9"/>
      <c r="F22" s="9">
        <f t="shared" si="1"/>
        <v>19399</v>
      </c>
      <c r="K22" s="10"/>
      <c r="L22" s="10"/>
    </row>
    <row r="23" spans="1:12" ht="30" x14ac:dyDescent="0.25">
      <c r="A23" s="8" t="s">
        <v>54</v>
      </c>
      <c r="B23" s="17"/>
      <c r="C23" s="19">
        <v>12000</v>
      </c>
      <c r="D23" s="9"/>
      <c r="E23" s="9"/>
      <c r="F23" s="9">
        <f t="shared" si="1"/>
        <v>12000</v>
      </c>
    </row>
    <row r="24" spans="1:12" ht="30" customHeight="1" x14ac:dyDescent="0.25">
      <c r="A24" s="8" t="s">
        <v>14</v>
      </c>
      <c r="B24" s="17"/>
      <c r="C24" s="19">
        <v>25200</v>
      </c>
      <c r="D24" s="9"/>
      <c r="E24" s="9"/>
      <c r="F24" s="9">
        <f t="shared" si="1"/>
        <v>25200</v>
      </c>
    </row>
    <row r="25" spans="1:12" ht="18" customHeight="1" x14ac:dyDescent="0.25">
      <c r="A25" s="8" t="s">
        <v>29</v>
      </c>
      <c r="B25" s="17"/>
      <c r="C25" s="19">
        <v>7000</v>
      </c>
      <c r="D25" s="9"/>
      <c r="E25" s="9"/>
      <c r="F25" s="9">
        <f t="shared" si="1"/>
        <v>7000</v>
      </c>
    </row>
    <row r="26" spans="1:12" ht="30" x14ac:dyDescent="0.25">
      <c r="A26" s="8" t="s">
        <v>55</v>
      </c>
      <c r="B26" s="22"/>
      <c r="C26" s="19">
        <v>15000</v>
      </c>
      <c r="D26" s="9"/>
      <c r="E26" s="9"/>
      <c r="F26" s="9">
        <f t="shared" si="1"/>
        <v>15000</v>
      </c>
    </row>
    <row r="27" spans="1:12" ht="30" x14ac:dyDescent="0.25">
      <c r="A27" s="8" t="s">
        <v>56</v>
      </c>
      <c r="B27" s="22"/>
      <c r="C27" s="19">
        <v>4000</v>
      </c>
      <c r="D27" s="9"/>
      <c r="E27" s="9"/>
      <c r="F27" s="9">
        <f t="shared" si="1"/>
        <v>4000</v>
      </c>
    </row>
    <row r="28" spans="1:12" x14ac:dyDescent="0.25">
      <c r="A28" s="8" t="s">
        <v>15</v>
      </c>
      <c r="B28" s="17"/>
      <c r="C28" s="19">
        <v>10620</v>
      </c>
      <c r="D28" s="9"/>
      <c r="E28" s="9"/>
      <c r="F28" s="9">
        <f t="shared" si="1"/>
        <v>10620</v>
      </c>
    </row>
    <row r="29" spans="1:12" ht="57.75" customHeight="1" x14ac:dyDescent="0.25">
      <c r="A29" s="8" t="s">
        <v>16</v>
      </c>
      <c r="B29" s="17"/>
      <c r="C29" s="19">
        <v>24000</v>
      </c>
      <c r="D29" s="9"/>
      <c r="E29" s="9"/>
      <c r="F29" s="9">
        <f t="shared" si="1"/>
        <v>24000</v>
      </c>
    </row>
    <row r="30" spans="1:12" ht="29.25" customHeight="1" x14ac:dyDescent="0.25">
      <c r="A30" s="8" t="s">
        <v>28</v>
      </c>
      <c r="B30" s="17"/>
      <c r="C30" s="9">
        <v>7800</v>
      </c>
      <c r="D30" s="9"/>
      <c r="E30" s="9"/>
      <c r="F30" s="9">
        <f t="shared" si="1"/>
        <v>7800</v>
      </c>
    </row>
    <row r="31" spans="1:12" ht="13.9" customHeight="1" x14ac:dyDescent="0.25">
      <c r="A31" s="5" t="s">
        <v>31</v>
      </c>
      <c r="B31" s="6">
        <v>226</v>
      </c>
      <c r="C31" s="7">
        <v>421021.68</v>
      </c>
      <c r="D31" s="7">
        <v>2859940</v>
      </c>
      <c r="E31" s="7">
        <v>49289.97</v>
      </c>
      <c r="F31" s="7">
        <f t="shared" si="1"/>
        <v>3330251.6500000004</v>
      </c>
    </row>
    <row r="32" spans="1:12" ht="13.9" customHeight="1" x14ac:dyDescent="0.25">
      <c r="A32" s="5" t="s">
        <v>25</v>
      </c>
      <c r="B32" s="6">
        <v>227</v>
      </c>
      <c r="C32" s="7">
        <v>4500</v>
      </c>
      <c r="D32" s="7"/>
      <c r="E32" s="7"/>
      <c r="F32" s="7">
        <f t="shared" si="1"/>
        <v>4500</v>
      </c>
    </row>
    <row r="33" spans="1:10" x14ac:dyDescent="0.25">
      <c r="A33" s="5" t="s">
        <v>26</v>
      </c>
      <c r="B33" s="6">
        <v>266</v>
      </c>
      <c r="C33" s="7">
        <v>122595.2</v>
      </c>
      <c r="D33" s="7"/>
      <c r="E33" s="7"/>
      <c r="F33" s="7">
        <f t="shared" si="1"/>
        <v>122595.2</v>
      </c>
    </row>
    <row r="34" spans="1:10" x14ac:dyDescent="0.25">
      <c r="A34" s="5" t="s">
        <v>17</v>
      </c>
      <c r="B34" s="6">
        <v>290</v>
      </c>
      <c r="C34" s="7">
        <f>SUM(C35:C36)</f>
        <v>105747</v>
      </c>
      <c r="D34" s="7">
        <f>SUM(D35:D36)</f>
        <v>0</v>
      </c>
      <c r="E34" s="7">
        <f>SUM(E35:E36)</f>
        <v>312.74</v>
      </c>
      <c r="F34" s="7">
        <f t="shared" si="1"/>
        <v>106059.74</v>
      </c>
    </row>
    <row r="35" spans="1:10" x14ac:dyDescent="0.25">
      <c r="A35" s="8" t="s">
        <v>32</v>
      </c>
      <c r="B35" s="6"/>
      <c r="C35" s="9">
        <v>105747</v>
      </c>
      <c r="D35" s="9"/>
      <c r="E35" s="9"/>
      <c r="F35" s="9">
        <f>SUM(C35:E35)</f>
        <v>105747</v>
      </c>
    </row>
    <row r="36" spans="1:10" x14ac:dyDescent="0.25">
      <c r="A36" s="8" t="s">
        <v>22</v>
      </c>
      <c r="B36" s="6"/>
      <c r="C36" s="9"/>
      <c r="D36" s="9"/>
      <c r="E36" s="9">
        <v>312.74</v>
      </c>
      <c r="F36" s="9">
        <f t="shared" si="1"/>
        <v>312.74</v>
      </c>
      <c r="J36" s="10"/>
    </row>
    <row r="37" spans="1:10" x14ac:dyDescent="0.25">
      <c r="A37" s="5" t="s">
        <v>18</v>
      </c>
      <c r="B37" s="6">
        <v>310</v>
      </c>
      <c r="C37" s="7">
        <f>SUM(C38:C42)</f>
        <v>1356437.13</v>
      </c>
      <c r="D37" s="7">
        <f>SUM(D39:D42)</f>
        <v>0</v>
      </c>
      <c r="E37" s="7">
        <f>SUM(E38:E42)</f>
        <v>18930</v>
      </c>
      <c r="F37" s="7">
        <f t="shared" si="1"/>
        <v>1375367.13</v>
      </c>
    </row>
    <row r="38" spans="1:10" x14ac:dyDescent="0.25">
      <c r="A38" s="8" t="s">
        <v>40</v>
      </c>
      <c r="B38" s="17"/>
      <c r="C38" s="9">
        <f>1079376.98+12610</f>
        <v>1091986.98</v>
      </c>
      <c r="D38" s="9"/>
      <c r="E38" s="9"/>
      <c r="F38" s="9">
        <f t="shared" si="1"/>
        <v>1091986.98</v>
      </c>
    </row>
    <row r="39" spans="1:10" ht="30" x14ac:dyDescent="0.25">
      <c r="A39" s="8" t="s">
        <v>57</v>
      </c>
      <c r="B39" s="17"/>
      <c r="C39" s="9">
        <v>5280</v>
      </c>
      <c r="D39" s="9"/>
      <c r="E39" s="9">
        <v>18930</v>
      </c>
      <c r="F39" s="9">
        <f t="shared" si="1"/>
        <v>24210</v>
      </c>
    </row>
    <row r="40" spans="1:10" x14ac:dyDescent="0.25">
      <c r="A40" s="8" t="s">
        <v>41</v>
      </c>
      <c r="B40" s="17"/>
      <c r="C40" s="9">
        <v>15000</v>
      </c>
      <c r="D40" s="9"/>
      <c r="E40" s="9"/>
      <c r="F40" s="9">
        <f t="shared" si="1"/>
        <v>15000</v>
      </c>
    </row>
    <row r="41" spans="1:10" x14ac:dyDescent="0.25">
      <c r="A41" s="8" t="s">
        <v>19</v>
      </c>
      <c r="B41" s="17"/>
      <c r="C41" s="9">
        <v>241050.15</v>
      </c>
      <c r="D41" s="9"/>
      <c r="E41" s="9"/>
      <c r="F41" s="9">
        <f t="shared" ref="F41" si="2">SUM(C41:E41)</f>
        <v>241050.15</v>
      </c>
    </row>
    <row r="42" spans="1:10" ht="18" customHeight="1" x14ac:dyDescent="0.25">
      <c r="A42" s="8" t="s">
        <v>58</v>
      </c>
      <c r="B42" s="17"/>
      <c r="C42" s="9">
        <v>3120</v>
      </c>
      <c r="D42" s="9"/>
      <c r="E42" s="9"/>
      <c r="F42" s="9">
        <f t="shared" si="1"/>
        <v>3120</v>
      </c>
    </row>
    <row r="43" spans="1:10" x14ac:dyDescent="0.25">
      <c r="A43" s="5" t="s">
        <v>20</v>
      </c>
      <c r="B43" s="6">
        <v>340</v>
      </c>
      <c r="C43" s="7">
        <f>SUM(C44:C55)</f>
        <v>301917.45</v>
      </c>
      <c r="D43" s="7">
        <f>SUM(D44:D55)</f>
        <v>189174.64</v>
      </c>
      <c r="E43" s="7">
        <f>SUM(E44:E55)</f>
        <v>141126.79</v>
      </c>
      <c r="F43" s="7">
        <f t="shared" si="1"/>
        <v>632218.88</v>
      </c>
      <c r="G43" s="10"/>
    </row>
    <row r="44" spans="1:10" x14ac:dyDescent="0.25">
      <c r="A44" s="8" t="s">
        <v>46</v>
      </c>
      <c r="B44" s="17"/>
      <c r="C44" s="9">
        <f>44016.44+5397+6200</f>
        <v>55613.440000000002</v>
      </c>
      <c r="D44" s="9"/>
      <c r="E44" s="9">
        <f>3622.69+3756.1</f>
        <v>7378.79</v>
      </c>
      <c r="F44" s="9">
        <f t="shared" si="1"/>
        <v>62992.23</v>
      </c>
    </row>
    <row r="45" spans="1:10" ht="30" x14ac:dyDescent="0.25">
      <c r="A45" s="8" t="s">
        <v>42</v>
      </c>
      <c r="B45" s="17"/>
      <c r="C45" s="9">
        <f>47689.01+40260</f>
        <v>87949.010000000009</v>
      </c>
      <c r="D45" s="9"/>
      <c r="E45" s="9"/>
      <c r="F45" s="9">
        <f t="shared" si="1"/>
        <v>87949.010000000009</v>
      </c>
    </row>
    <row r="46" spans="1:10" x14ac:dyDescent="0.25">
      <c r="A46" s="8" t="s">
        <v>43</v>
      </c>
      <c r="B46" s="17"/>
      <c r="C46" s="9">
        <v>29835</v>
      </c>
      <c r="D46" s="9"/>
      <c r="E46" s="9"/>
      <c r="F46" s="9">
        <f t="shared" si="1"/>
        <v>29835</v>
      </c>
    </row>
    <row r="47" spans="1:10" x14ac:dyDescent="0.25">
      <c r="A47" s="8" t="s">
        <v>27</v>
      </c>
      <c r="B47" s="17"/>
      <c r="C47" s="9"/>
      <c r="D47" s="9">
        <v>114350</v>
      </c>
      <c r="E47" s="9">
        <v>34850</v>
      </c>
      <c r="F47" s="9">
        <f t="shared" si="1"/>
        <v>149200</v>
      </c>
    </row>
    <row r="48" spans="1:10" x14ac:dyDescent="0.25">
      <c r="A48" s="8" t="s">
        <v>44</v>
      </c>
      <c r="B48" s="18"/>
      <c r="C48" s="9"/>
      <c r="D48" s="9">
        <v>21464.639999999999</v>
      </c>
      <c r="E48" s="9">
        <f>6555.5+2387.5</f>
        <v>8943</v>
      </c>
      <c r="F48" s="9">
        <f t="shared" ref="F48" si="3">SUM(C48:E48)</f>
        <v>30407.64</v>
      </c>
    </row>
    <row r="49" spans="1:8" ht="30" x14ac:dyDescent="0.25">
      <c r="A49" s="8" t="s">
        <v>45</v>
      </c>
      <c r="B49" s="17"/>
      <c r="C49" s="9"/>
      <c r="D49" s="9">
        <v>53360</v>
      </c>
      <c r="E49" s="9">
        <v>49255</v>
      </c>
      <c r="F49" s="9">
        <f t="shared" si="1"/>
        <v>102615</v>
      </c>
    </row>
    <row r="50" spans="1:8" ht="30" x14ac:dyDescent="0.25">
      <c r="A50" s="8" t="s">
        <v>47</v>
      </c>
      <c r="B50" s="17"/>
      <c r="C50" s="9"/>
      <c r="D50" s="9"/>
      <c r="E50" s="9">
        <v>6400</v>
      </c>
      <c r="F50" s="9">
        <f t="shared" ref="F50" si="4">SUM(C50:E50)</f>
        <v>6400</v>
      </c>
    </row>
    <row r="51" spans="1:8" ht="30" x14ac:dyDescent="0.25">
      <c r="A51" s="8" t="s">
        <v>59</v>
      </c>
      <c r="B51" s="17"/>
      <c r="C51" s="9">
        <v>7100</v>
      </c>
      <c r="D51" s="9"/>
      <c r="E51" s="9">
        <v>5100</v>
      </c>
      <c r="F51" s="9">
        <f t="shared" si="1"/>
        <v>12200</v>
      </c>
    </row>
    <row r="52" spans="1:8" ht="30" x14ac:dyDescent="0.25">
      <c r="A52" s="8" t="s">
        <v>48</v>
      </c>
      <c r="B52" s="17"/>
      <c r="C52" s="9"/>
      <c r="D52" s="9"/>
      <c r="E52" s="9">
        <f>10000+5200</f>
        <v>15200</v>
      </c>
      <c r="F52" s="9">
        <f t="shared" ref="F52" si="5">SUM(C52:E52)</f>
        <v>15200</v>
      </c>
    </row>
    <row r="53" spans="1:8" x14ac:dyDescent="0.25">
      <c r="A53" s="8" t="s">
        <v>49</v>
      </c>
      <c r="B53" s="20"/>
      <c r="C53" s="21"/>
      <c r="D53" s="21"/>
      <c r="E53" s="21">
        <v>14000</v>
      </c>
      <c r="F53" s="21">
        <f t="shared" si="1"/>
        <v>14000</v>
      </c>
    </row>
    <row r="54" spans="1:8" ht="30" x14ac:dyDescent="0.25">
      <c r="A54" s="8" t="s">
        <v>60</v>
      </c>
      <c r="B54" s="15"/>
      <c r="C54" s="9">
        <v>37920</v>
      </c>
      <c r="D54" s="9"/>
      <c r="E54" s="9"/>
      <c r="F54" s="21">
        <f t="shared" si="1"/>
        <v>37920</v>
      </c>
    </row>
    <row r="55" spans="1:8" x14ac:dyDescent="0.25">
      <c r="A55" s="8" t="s">
        <v>61</v>
      </c>
      <c r="B55" s="15"/>
      <c r="C55" s="9">
        <v>83500</v>
      </c>
      <c r="D55" s="9"/>
      <c r="E55" s="9"/>
      <c r="F55" s="21">
        <f t="shared" si="1"/>
        <v>83500</v>
      </c>
    </row>
    <row r="56" spans="1:8" s="12" customFormat="1" x14ac:dyDescent="0.25">
      <c r="A56" s="11" t="s">
        <v>21</v>
      </c>
      <c r="B56" s="6"/>
      <c r="C56" s="7">
        <f>C43+C37+C34+C33+C32+C31+C17+C16+C15+C14+C13+C12</f>
        <v>32423571.370000001</v>
      </c>
      <c r="D56" s="7">
        <f>D43+D37+D34+D33+D32+D31+D17+D16+D15+D14+D13+D12</f>
        <v>5116116.5</v>
      </c>
      <c r="E56" s="7">
        <f>E43+E37+E34+E33+E32+E31+E17+E16+E15+E14+E13+E12</f>
        <v>384188.51</v>
      </c>
      <c r="F56" s="7">
        <f>F43+F37+F34+F33+F32+F31+F17+F16+F15+F14+F13+F12</f>
        <v>37923876.379999995</v>
      </c>
      <c r="H56" s="16"/>
    </row>
    <row r="57" spans="1:8" ht="15.75" x14ac:dyDescent="0.25">
      <c r="A57" s="13"/>
    </row>
  </sheetData>
  <sheetProtection password="CE28" sheet="1" objects="1" scenarios="1"/>
  <mergeCells count="7">
    <mergeCell ref="A9:H9"/>
    <mergeCell ref="A2:H2"/>
    <mergeCell ref="A4:B4"/>
    <mergeCell ref="A5:B5"/>
    <mergeCell ref="A6:B6"/>
    <mergeCell ref="A8:H8"/>
    <mergeCell ref="A7:B7"/>
  </mergeCells>
  <pageMargins left="0.19685039370078741" right="0.19685039370078741" top="0.19685039370078741" bottom="0.19685039370078741" header="0.31496062992125984" footer="0.31496062992125984"/>
  <pageSetup paperSize="9" scale="64" fitToHeight="0" orientation="portrait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шк.23</vt:lpstr>
      <vt:lpstr>шк.23!Область_печати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belozerova.lv</dc:creator>
  <cp:lastModifiedBy>Наталья Валерьевна Пошивалова</cp:lastModifiedBy>
  <cp:lastPrinted>2019-01-24T07:49:53Z</cp:lastPrinted>
  <dcterms:created xsi:type="dcterms:W3CDTF">2017-02-08T12:59:56Z</dcterms:created>
  <dcterms:modified xsi:type="dcterms:W3CDTF">2022-01-31T08:05:17Z</dcterms:modified>
</cp:coreProperties>
</file>